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Northern European Championship\"/>
    </mc:Choice>
  </mc:AlternateContent>
  <xr:revisionPtr revIDLastSave="0" documentId="13_ncr:1_{B70483D4-7251-4F61-8ADA-821016F283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5" l="1"/>
  <c r="K51" i="5"/>
  <c r="D51" i="5"/>
  <c r="L48" i="5"/>
  <c r="K48" i="5"/>
  <c r="D48" i="5"/>
  <c r="L47" i="5"/>
  <c r="K47" i="5"/>
  <c r="D47" i="5"/>
  <c r="L46" i="5"/>
  <c r="K46" i="5"/>
  <c r="D46" i="5"/>
  <c r="L45" i="5"/>
  <c r="K45" i="5"/>
  <c r="D45" i="5"/>
  <c r="L44" i="5"/>
  <c r="K44" i="5"/>
  <c r="D44" i="5"/>
  <c r="L43" i="5"/>
  <c r="K43" i="5"/>
  <c r="D43" i="5"/>
  <c r="L42" i="5"/>
  <c r="K42" i="5"/>
  <c r="D42" i="5"/>
  <c r="L41" i="5"/>
  <c r="K41" i="5"/>
  <c r="D41" i="5"/>
  <c r="L40" i="5"/>
  <c r="K40" i="5"/>
  <c r="D40" i="5"/>
  <c r="L39" i="5"/>
  <c r="K39" i="5"/>
  <c r="D39" i="5"/>
  <c r="L38" i="5"/>
  <c r="K38" i="5"/>
  <c r="D38" i="5"/>
  <c r="L37" i="5"/>
  <c r="K37" i="5"/>
  <c r="D37" i="5"/>
  <c r="L36" i="5"/>
  <c r="K36" i="5"/>
  <c r="D36" i="5"/>
  <c r="L33" i="5"/>
  <c r="K33" i="5"/>
  <c r="D33" i="5"/>
  <c r="L32" i="5"/>
  <c r="K32" i="5"/>
  <c r="D32" i="5"/>
  <c r="L31" i="5"/>
  <c r="K31" i="5"/>
  <c r="D31" i="5"/>
  <c r="L30" i="5"/>
  <c r="K30" i="5"/>
  <c r="D30" i="5"/>
  <c r="L29" i="5"/>
  <c r="K29" i="5"/>
  <c r="D29" i="5"/>
  <c r="L28" i="5"/>
  <c r="K28" i="5"/>
  <c r="D28" i="5"/>
  <c r="L25" i="5"/>
  <c r="K25" i="5"/>
  <c r="D25" i="5"/>
  <c r="L24" i="5"/>
  <c r="K24" i="5"/>
  <c r="D24" i="5"/>
  <c r="L23" i="5"/>
  <c r="K23" i="5"/>
  <c r="D23" i="5"/>
  <c r="L22" i="5"/>
  <c r="K22" i="5"/>
  <c r="D22" i="5"/>
  <c r="L21" i="5"/>
  <c r="K21" i="5"/>
  <c r="D21" i="5"/>
  <c r="L20" i="5"/>
  <c r="K20" i="5"/>
  <c r="D20" i="5"/>
  <c r="L17" i="5"/>
  <c r="K17" i="5"/>
  <c r="D17" i="5"/>
  <c r="L16" i="5"/>
  <c r="K16" i="5"/>
  <c r="D16" i="5"/>
  <c r="L15" i="5"/>
  <c r="K15" i="5"/>
  <c r="D15" i="5"/>
  <c r="L14" i="5"/>
  <c r="K14" i="5"/>
  <c r="D14" i="5"/>
  <c r="L11" i="5"/>
  <c r="K11" i="5"/>
  <c r="D11" i="5"/>
  <c r="L10" i="5"/>
  <c r="K10" i="5"/>
  <c r="D10" i="5"/>
  <c r="L7" i="5"/>
  <c r="K7" i="5"/>
  <c r="D7" i="5"/>
  <c r="L6" i="5"/>
  <c r="K6" i="5"/>
  <c r="D6" i="5"/>
</calcChain>
</file>

<file path=xl/sharedStrings.xml><?xml version="1.0" encoding="utf-8"?>
<sst xmlns="http://schemas.openxmlformats.org/spreadsheetml/2006/main" count="349" uniqueCount="175">
  <si>
    <t>Name</t>
  </si>
  <si>
    <t>Team</t>
  </si>
  <si>
    <t>Coach</t>
  </si>
  <si>
    <t>Pts</t>
  </si>
  <si>
    <t>Rec</t>
  </si>
  <si>
    <t>Body
weight</t>
  </si>
  <si>
    <t>Age Class
Bith date/Age</t>
  </si>
  <si>
    <t>Wilks</t>
  </si>
  <si>
    <t>Town/Region</t>
  </si>
  <si>
    <t>Benchpress</t>
  </si>
  <si>
    <t>Body Weight Category  67.5</t>
  </si>
  <si>
    <t>Bella Dzambulatova</t>
  </si>
  <si>
    <t>1. Bella Dzambulatova</t>
  </si>
  <si>
    <t>Master 50-59 (1974-03-12)/50</t>
  </si>
  <si>
    <t>66,80</t>
  </si>
  <si>
    <t>WRPF Latvia</t>
  </si>
  <si>
    <t>Riga/</t>
  </si>
  <si>
    <t>75,0</t>
  </si>
  <si>
    <t>80,0</t>
  </si>
  <si>
    <t>85,0</t>
  </si>
  <si>
    <t>2. Bella Dzambulatova</t>
  </si>
  <si>
    <t>Body Weight Category  75</t>
  </si>
  <si>
    <t>Daniyal Heidari</t>
  </si>
  <si>
    <t>1. Daniyal Heidari</t>
  </si>
  <si>
    <t>Junior (2001-05-10)/23</t>
  </si>
  <si>
    <t>74,10</t>
  </si>
  <si>
    <t>n/a</t>
  </si>
  <si>
    <t>Vilnius/</t>
  </si>
  <si>
    <t>165,0</t>
  </si>
  <si>
    <t>177,5</t>
  </si>
  <si>
    <t>107,5</t>
  </si>
  <si>
    <t>117,5</t>
  </si>
  <si>
    <t>125,0</t>
  </si>
  <si>
    <t>205,0</t>
  </si>
  <si>
    <t>Kalin Krasimirov</t>
  </si>
  <si>
    <t>1. Kalin Krasimirov</t>
  </si>
  <si>
    <t>Open (1992-02-19)/32</t>
  </si>
  <si>
    <t>74,40</t>
  </si>
  <si>
    <t>Almeria/Andalucia</t>
  </si>
  <si>
    <t>170,0</t>
  </si>
  <si>
    <t>175,0</t>
  </si>
  <si>
    <t>180,0</t>
  </si>
  <si>
    <t>183,0</t>
  </si>
  <si>
    <t>Body Weight Category  82.5</t>
  </si>
  <si>
    <t>Laurynas Lukosevicius</t>
  </si>
  <si>
    <t>1. Laurynas Lukosevicius</t>
  </si>
  <si>
    <t>Open (1999-04-14)/25</t>
  </si>
  <si>
    <t>82,30</t>
  </si>
  <si>
    <t>Jurbarkas/</t>
  </si>
  <si>
    <t>220,0</t>
  </si>
  <si>
    <t>232,5</t>
  </si>
  <si>
    <t>Linas Levaskevicius</t>
  </si>
  <si>
    <t>2. Linas Levaskevicius</t>
  </si>
  <si>
    <t>Open (1993-01-05)/31</t>
  </si>
  <si>
    <t>Pavels Grigorjevs</t>
  </si>
  <si>
    <t>1. Pavels Grigorjevs</t>
  </si>
  <si>
    <t>Master 50-59 (1974-07-28)/50</t>
  </si>
  <si>
    <t>81,90</t>
  </si>
  <si>
    <t>147,5</t>
  </si>
  <si>
    <t>155,0</t>
  </si>
  <si>
    <t>2. Pavels Grigorjevs</t>
  </si>
  <si>
    <t>Body Weight Category  90</t>
  </si>
  <si>
    <t>Evaldas Cerniauskas</t>
  </si>
  <si>
    <t>1. Evaldas Cerniauskas</t>
  </si>
  <si>
    <t>Open (1984-04-07)/40</t>
  </si>
  <si>
    <t>90,00</t>
  </si>
  <si>
    <t>195,0</t>
  </si>
  <si>
    <t>210,0</t>
  </si>
  <si>
    <t>Andrius Naglius</t>
  </si>
  <si>
    <t>2. Andrius Naglius</t>
  </si>
  <si>
    <t>Open (1985-08-07)/39</t>
  </si>
  <si>
    <t>89,40</t>
  </si>
  <si>
    <t>Siauliai/</t>
  </si>
  <si>
    <t>186,0</t>
  </si>
  <si>
    <t>Deividas Kasulis</t>
  </si>
  <si>
    <t>3. Andrius Naglius</t>
  </si>
  <si>
    <t>Master 40-49 (1984-04-07)/40</t>
  </si>
  <si>
    <t>Longins Augstkalns</t>
  </si>
  <si>
    <t>1. Longins Augstkalns</t>
  </si>
  <si>
    <t>Master 70-79 (1954-09-23)/70</t>
  </si>
  <si>
    <t>89,30</t>
  </si>
  <si>
    <t>130,0</t>
  </si>
  <si>
    <t>135,0</t>
  </si>
  <si>
    <t>140,0</t>
  </si>
  <si>
    <t>2. Longins Augstkalns</t>
  </si>
  <si>
    <t>Body Weight Category  100</t>
  </si>
  <si>
    <t>Vadims Kondratjevs</t>
  </si>
  <si>
    <t>1. Vadims Kondratjevs</t>
  </si>
  <si>
    <t>Open (1993-09-16)/31</t>
  </si>
  <si>
    <t>99,70</t>
  </si>
  <si>
    <t>187,5</t>
  </si>
  <si>
    <t>2. Vadims Kondratjevs</t>
  </si>
  <si>
    <t>David Agut</t>
  </si>
  <si>
    <t>3. David Agut</t>
  </si>
  <si>
    <t>Open (1997-12-05)/26</t>
  </si>
  <si>
    <t>99,50</t>
  </si>
  <si>
    <t>Castellon de la plana/</t>
  </si>
  <si>
    <t>162,5</t>
  </si>
  <si>
    <t>172,5</t>
  </si>
  <si>
    <t>-. Aleksejs Malinnikovs</t>
  </si>
  <si>
    <t>Open (1979-10-15)/45</t>
  </si>
  <si>
    <t>96,90</t>
  </si>
  <si>
    <t>Ludza/</t>
  </si>
  <si>
    <t>Kestutis</t>
  </si>
  <si>
    <t>1. Kestutis</t>
  </si>
  <si>
    <t>Master 40-49 (1975-11-20)/49</t>
  </si>
  <si>
    <t>93,70</t>
  </si>
  <si>
    <t>Trakai/</t>
  </si>
  <si>
    <t>100,0</t>
  </si>
  <si>
    <t>110,0</t>
  </si>
  <si>
    <t>Body Weight Category  110</t>
  </si>
  <si>
    <t>-. August Jasinski</t>
  </si>
  <si>
    <t>Junior (2004-08-03)/20</t>
  </si>
  <si>
    <t>110,00</t>
  </si>
  <si>
    <t>Zilvinas Peldzius</t>
  </si>
  <si>
    <t>1. Zilvinas Peldzius</t>
  </si>
  <si>
    <t>Open (1988-10-12)/36</t>
  </si>
  <si>
    <t>108,60</t>
  </si>
  <si>
    <t>212,5</t>
  </si>
  <si>
    <t>Vaidas Zdanavicius</t>
  </si>
  <si>
    <t>2. Vaidas Zdanavicius</t>
  </si>
  <si>
    <t>Open (1986-07-29)/38</t>
  </si>
  <si>
    <t>Panevezys/</t>
  </si>
  <si>
    <t>202,5</t>
  </si>
  <si>
    <t>207,5</t>
  </si>
  <si>
    <t>Alvydas Platakis</t>
  </si>
  <si>
    <t>3. Alvydas Platakis</t>
  </si>
  <si>
    <t>Open (1989-10-23)/35</t>
  </si>
  <si>
    <t>108,10</t>
  </si>
  <si>
    <t>190,0</t>
  </si>
  <si>
    <t>200,0</t>
  </si>
  <si>
    <t>4. Alvydas Platakis</t>
  </si>
  <si>
    <t>-. Edgars Ratnieks</t>
  </si>
  <si>
    <t>Open (1987-01-13)/37</t>
  </si>
  <si>
    <t>Rezekne/</t>
  </si>
  <si>
    <t>-. Giedrius Kaleckas</t>
  </si>
  <si>
    <t>Open (1988-07-14)/36</t>
  </si>
  <si>
    <t>-. Maris Kipurs</t>
  </si>
  <si>
    <t>Master 40-49 (1978-09-29)/46</t>
  </si>
  <si>
    <t>Leonas Varanavicius</t>
  </si>
  <si>
    <t>1. Leonas Varanavicius</t>
  </si>
  <si>
    <t>Master 50-59 (1972-11-08)/52</t>
  </si>
  <si>
    <t>107,90</t>
  </si>
  <si>
    <t>Kursenai/</t>
  </si>
  <si>
    <t>2. Leonas Varanavicius</t>
  </si>
  <si>
    <t>Body Weight Category  140</t>
  </si>
  <si>
    <t>-. Tomas Drevnickis</t>
  </si>
  <si>
    <t>Master 40-49 (1979-04-20)/45</t>
  </si>
  <si>
    <t>140,00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</si>
  <si>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</si>
  <si>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</si>
  <si>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</si>
  <si>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</si>
  <si>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</si>
  <si>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</si>
  <si>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</si>
  <si>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Women</t>
  </si>
  <si>
    <t>Master</t>
  </si>
  <si>
    <t>Age class</t>
  </si>
  <si>
    <t>WC</t>
  </si>
  <si>
    <t>Best</t>
  </si>
  <si>
    <t>Master 50-59</t>
  </si>
  <si>
    <t>67.5</t>
  </si>
  <si>
    <t>Man</t>
  </si>
  <si>
    <t>Junior</t>
  </si>
  <si>
    <t>75</t>
  </si>
  <si>
    <t>Open</t>
  </si>
  <si>
    <t>82.5</t>
  </si>
  <si>
    <t>90</t>
  </si>
  <si>
    <t>110</t>
  </si>
  <si>
    <t>100</t>
  </si>
  <si>
    <t>Master 70-79</t>
  </si>
  <si>
    <t>Master 40-49</t>
  </si>
  <si>
    <t>Result</t>
  </si>
  <si>
    <t>WRPF Lithuania Northern European Championship 2024
WRPF Bench press raw
Kaunas/ 22 - 24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</si>
</sst>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"/>
    <numFmt numFmtId="166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186"/>
    </font>
    <font>
      <b/>
      <sz val="11"/>
      <name val="Arial Cyr"/>
      <charset val="186"/>
    </font>
    <font>
      <b/>
      <sz val="10"/>
      <name val="Arial Cyr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9" fontId="0" fillId="0" borderId="8" xfId="0" applyNumberFormat="1" applyBorder="1" applyAlignment="1">
      <alignment horizontal="left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5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5" fillId="0" borderId="13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165" fontId="8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M92"/>
  <sheetViews>
    <sheetView tabSelected="1" workbookViewId="0">
      <selection sqref="A1:M2"/>
    </sheetView>
  </sheetViews>
  <sheetFormatPr defaultColWidth="9.109375" defaultRowHeight="13.2"/>
  <cols>
    <col min="1" max="1" width="24.88671875" style="6" bestFit="1" customWidth="1"/>
    <col min="2" max="2" width="25.88671875" style="7" bestFit="1" customWidth="1"/>
    <col min="3" max="3" width="7.5546875" style="5" bestFit="1" customWidth="1"/>
    <col min="4" max="4" width="6.5546875" style="3" bestFit="1" customWidth="1"/>
    <col min="5" max="5" width="17" style="8" bestFit="1" customWidth="1"/>
    <col min="6" max="6" width="18.44140625" style="8" bestFit="1" customWidth="1"/>
    <col min="7" max="10" width="5.5546875" style="9" customWidth="1"/>
    <col min="11" max="11" width="5.77734375" style="11" bestFit="1" customWidth="1"/>
    <col min="12" max="12" width="8.5546875" style="2" bestFit="1" customWidth="1"/>
    <col min="13" max="13" width="14.33203125" style="6" bestFit="1" customWidth="1"/>
    <col min="14" max="16384" width="9.109375" style="3"/>
  </cols>
  <sheetData>
    <row r="1" spans="1:13" s="2" customFormat="1" ht="28.95" customHeight="1">
      <c r="A1" s="69" t="s">
        <v>174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1.95" customHeight="1" thickBot="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s="1" customFormat="1" ht="12.75" customHeight="1">
      <c r="A3" s="76" t="s">
        <v>0</v>
      </c>
      <c r="B3" s="78" t="s">
        <v>6</v>
      </c>
      <c r="C3" s="78" t="s">
        <v>5</v>
      </c>
      <c r="D3" s="67" t="s">
        <v>7</v>
      </c>
      <c r="E3" s="75" t="s">
        <v>1</v>
      </c>
      <c r="F3" s="75" t="s">
        <v>8</v>
      </c>
      <c r="G3" s="75" t="s">
        <v>9</v>
      </c>
      <c r="H3" s="75"/>
      <c r="I3" s="75"/>
      <c r="J3" s="75"/>
      <c r="K3" s="67" t="s">
        <v>173</v>
      </c>
      <c r="L3" s="67" t="s">
        <v>3</v>
      </c>
      <c r="M3" s="80" t="s">
        <v>2</v>
      </c>
    </row>
    <row r="4" spans="1:13" s="1" customFormat="1" ht="23.25" customHeight="1" thickBot="1">
      <c r="A4" s="77"/>
      <c r="B4" s="79"/>
      <c r="C4" s="79"/>
      <c r="D4" s="68"/>
      <c r="E4" s="79"/>
      <c r="F4" s="79"/>
      <c r="G4" s="10">
        <v>1</v>
      </c>
      <c r="H4" s="10">
        <v>2</v>
      </c>
      <c r="I4" s="10">
        <v>3</v>
      </c>
      <c r="J4" s="10" t="s">
        <v>4</v>
      </c>
      <c r="K4" s="68"/>
      <c r="L4" s="68"/>
      <c r="M4" s="81"/>
    </row>
    <row r="5" spans="1:13" s="5" customFormat="1" ht="15.6">
      <c r="A5" s="65" t="s">
        <v>10</v>
      </c>
      <c r="B5" s="66"/>
      <c r="C5" s="66"/>
      <c r="D5" s="66"/>
      <c r="E5" s="66"/>
      <c r="F5" s="66"/>
      <c r="G5" s="66"/>
      <c r="H5" s="66"/>
      <c r="I5" s="66"/>
      <c r="J5" s="66"/>
      <c r="K5" s="11"/>
      <c r="L5" s="2"/>
      <c r="M5" s="4"/>
    </row>
    <row r="6" spans="1:13" s="5" customFormat="1">
      <c r="A6" s="12" t="s">
        <v>12</v>
      </c>
      <c r="B6" s="13" t="s">
        <v>13</v>
      </c>
      <c r="C6" s="13" t="s">
        <v>14</v>
      </c>
      <c r="D6" s="14" t="str">
        <f>"1,0283"</f>
        <v>1,0283</v>
      </c>
      <c r="E6" s="12" t="s">
        <v>15</v>
      </c>
      <c r="F6" s="12" t="s">
        <v>16</v>
      </c>
      <c r="G6" s="13" t="s">
        <v>17</v>
      </c>
      <c r="H6" s="13" t="s">
        <v>18</v>
      </c>
      <c r="I6" s="13" t="s">
        <v>19</v>
      </c>
      <c r="J6" s="15"/>
      <c r="K6" s="16" t="str">
        <f>"85,0"</f>
        <v>85,0</v>
      </c>
      <c r="L6" s="17" t="str">
        <f>"100,5163"</f>
        <v>100,5163</v>
      </c>
      <c r="M6" s="12"/>
    </row>
    <row r="7" spans="1:13" s="5" customFormat="1">
      <c r="A7" s="18" t="s">
        <v>20</v>
      </c>
      <c r="B7" s="19" t="s">
        <v>13</v>
      </c>
      <c r="C7" s="19" t="s">
        <v>14</v>
      </c>
      <c r="D7" s="20" t="str">
        <f>"1,0283"</f>
        <v>1,0283</v>
      </c>
      <c r="E7" s="18" t="s">
        <v>15</v>
      </c>
      <c r="F7" s="18" t="s">
        <v>16</v>
      </c>
      <c r="G7" s="19" t="s">
        <v>17</v>
      </c>
      <c r="H7" s="19" t="s">
        <v>18</v>
      </c>
      <c r="I7" s="19" t="s">
        <v>19</v>
      </c>
      <c r="J7" s="21"/>
      <c r="K7" s="22" t="str">
        <f>"85,0"</f>
        <v>85,0</v>
      </c>
      <c r="L7" s="23" t="str">
        <f>"100,5163"</f>
        <v>100,5163</v>
      </c>
      <c r="M7" s="18"/>
    </row>
    <row r="9" spans="1:13" ht="15.6">
      <c r="A9" s="64" t="s">
        <v>21</v>
      </c>
      <c r="B9" s="64"/>
      <c r="C9" s="64"/>
      <c r="D9" s="64"/>
      <c r="E9" s="64"/>
      <c r="F9" s="64"/>
      <c r="G9" s="64"/>
      <c r="H9" s="64"/>
      <c r="I9" s="64"/>
      <c r="J9" s="64"/>
    </row>
    <row r="10" spans="1:13">
      <c r="A10" s="24" t="s">
        <v>23</v>
      </c>
      <c r="B10" s="25" t="s">
        <v>24</v>
      </c>
      <c r="C10" s="13" t="s">
        <v>25</v>
      </c>
      <c r="D10" s="14" t="str">
        <f>"0,7186"</f>
        <v>0,7186</v>
      </c>
      <c r="E10" s="26" t="s">
        <v>26</v>
      </c>
      <c r="F10" s="26" t="s">
        <v>27</v>
      </c>
      <c r="G10" s="27" t="s">
        <v>30</v>
      </c>
      <c r="H10" s="27" t="s">
        <v>31</v>
      </c>
      <c r="I10" s="28" t="s">
        <v>32</v>
      </c>
      <c r="J10" s="28"/>
      <c r="K10" s="16" t="str">
        <f>"117,5"</f>
        <v>117,5</v>
      </c>
      <c r="L10" s="17" t="str">
        <f>"84,4355"</f>
        <v>84,4355</v>
      </c>
      <c r="M10" s="24"/>
    </row>
    <row r="11" spans="1:13">
      <c r="A11" s="29" t="s">
        <v>35</v>
      </c>
      <c r="B11" s="30" t="s">
        <v>36</v>
      </c>
      <c r="C11" s="19" t="s">
        <v>37</v>
      </c>
      <c r="D11" s="20" t="str">
        <f>"0,7166"</f>
        <v>0,7166</v>
      </c>
      <c r="E11" s="31" t="s">
        <v>26</v>
      </c>
      <c r="F11" s="31" t="s">
        <v>38</v>
      </c>
      <c r="G11" s="33" t="s">
        <v>39</v>
      </c>
      <c r="H11" s="33" t="s">
        <v>40</v>
      </c>
      <c r="I11" s="33" t="s">
        <v>41</v>
      </c>
      <c r="J11" s="32" t="s">
        <v>42</v>
      </c>
      <c r="K11" s="22" t="str">
        <f>"180,0"</f>
        <v>180,0</v>
      </c>
      <c r="L11" s="23" t="str">
        <f>"128,9880"</f>
        <v>128,9880</v>
      </c>
      <c r="M11" s="29"/>
    </row>
    <row r="13" spans="1:13" ht="15.6">
      <c r="A13" s="64" t="s">
        <v>43</v>
      </c>
      <c r="B13" s="64"/>
      <c r="C13" s="64"/>
      <c r="D13" s="64"/>
      <c r="E13" s="64"/>
      <c r="F13" s="64"/>
      <c r="G13" s="64"/>
      <c r="H13" s="64"/>
      <c r="I13" s="64"/>
      <c r="J13" s="64"/>
    </row>
    <row r="14" spans="1:13">
      <c r="A14" s="24" t="s">
        <v>45</v>
      </c>
      <c r="B14" s="25" t="s">
        <v>46</v>
      </c>
      <c r="C14" s="13" t="s">
        <v>47</v>
      </c>
      <c r="D14" s="14" t="str">
        <f>"0,6709"</f>
        <v>0,6709</v>
      </c>
      <c r="E14" s="26" t="s">
        <v>26</v>
      </c>
      <c r="F14" s="26" t="s">
        <v>48</v>
      </c>
      <c r="G14" s="27" t="s">
        <v>49</v>
      </c>
      <c r="H14" s="28" t="s">
        <v>50</v>
      </c>
      <c r="I14" s="28" t="s">
        <v>50</v>
      </c>
      <c r="J14" s="28"/>
      <c r="K14" s="16" t="str">
        <f>"220,0"</f>
        <v>220,0</v>
      </c>
      <c r="L14" s="17" t="str">
        <f>"147,5980"</f>
        <v>147,5980</v>
      </c>
      <c r="M14" s="24"/>
    </row>
    <row r="15" spans="1:13">
      <c r="A15" s="34" t="s">
        <v>52</v>
      </c>
      <c r="B15" s="35" t="s">
        <v>53</v>
      </c>
      <c r="C15" s="36" t="s">
        <v>47</v>
      </c>
      <c r="D15" s="37" t="str">
        <f>"0,6709"</f>
        <v>0,6709</v>
      </c>
      <c r="E15" s="38" t="s">
        <v>26</v>
      </c>
      <c r="F15" s="38" t="s">
        <v>27</v>
      </c>
      <c r="G15" s="40" t="s">
        <v>28</v>
      </c>
      <c r="H15" s="40" t="s">
        <v>39</v>
      </c>
      <c r="I15" s="39" t="s">
        <v>40</v>
      </c>
      <c r="J15" s="39"/>
      <c r="K15" s="41" t="str">
        <f>"170,0"</f>
        <v>170,0</v>
      </c>
      <c r="L15" s="42" t="str">
        <f>"114,0530"</f>
        <v>114,0530</v>
      </c>
      <c r="M15" s="34"/>
    </row>
    <row r="16" spans="1:13">
      <c r="A16" s="34" t="s">
        <v>55</v>
      </c>
      <c r="B16" s="35" t="s">
        <v>56</v>
      </c>
      <c r="C16" s="36" t="s">
        <v>57</v>
      </c>
      <c r="D16" s="37" t="str">
        <f>"0,6729"</f>
        <v>0,6729</v>
      </c>
      <c r="E16" s="38" t="s">
        <v>26</v>
      </c>
      <c r="F16" s="38" t="s">
        <v>16</v>
      </c>
      <c r="G16" s="40" t="s">
        <v>58</v>
      </c>
      <c r="H16" s="39" t="s">
        <v>59</v>
      </c>
      <c r="I16" s="40" t="s">
        <v>59</v>
      </c>
      <c r="J16" s="39"/>
      <c r="K16" s="41" t="str">
        <f>"155,0"</f>
        <v>155,0</v>
      </c>
      <c r="L16" s="42" t="str">
        <f>"119,9444"</f>
        <v>119,9444</v>
      </c>
      <c r="M16" s="34"/>
    </row>
    <row r="17" spans="1:13">
      <c r="A17" s="29" t="s">
        <v>60</v>
      </c>
      <c r="B17" s="30" t="s">
        <v>56</v>
      </c>
      <c r="C17" s="19" t="s">
        <v>57</v>
      </c>
      <c r="D17" s="20" t="str">
        <f>"0,6729"</f>
        <v>0,6729</v>
      </c>
      <c r="E17" s="31" t="s">
        <v>26</v>
      </c>
      <c r="F17" s="31" t="s">
        <v>16</v>
      </c>
      <c r="G17" s="33" t="s">
        <v>58</v>
      </c>
      <c r="H17" s="32" t="s">
        <v>59</v>
      </c>
      <c r="I17" s="33" t="s">
        <v>59</v>
      </c>
      <c r="J17" s="32"/>
      <c r="K17" s="22" t="str">
        <f>"155,0"</f>
        <v>155,0</v>
      </c>
      <c r="L17" s="23" t="str">
        <f>"119,9444"</f>
        <v>119,9444</v>
      </c>
      <c r="M17" s="29"/>
    </row>
    <row r="19" spans="1:13" ht="15.6">
      <c r="A19" s="64" t="s">
        <v>61</v>
      </c>
      <c r="B19" s="64"/>
      <c r="C19" s="64"/>
      <c r="D19" s="64"/>
      <c r="E19" s="64"/>
      <c r="F19" s="64"/>
      <c r="G19" s="64"/>
      <c r="H19" s="64"/>
      <c r="I19" s="64"/>
      <c r="J19" s="64"/>
    </row>
    <row r="20" spans="1:13">
      <c r="A20" s="24" t="s">
        <v>63</v>
      </c>
      <c r="B20" s="25" t="s">
        <v>64</v>
      </c>
      <c r="C20" s="13" t="s">
        <v>65</v>
      </c>
      <c r="D20" s="14" t="str">
        <f>"0,6384"</f>
        <v>0,6384</v>
      </c>
      <c r="E20" s="26" t="s">
        <v>26</v>
      </c>
      <c r="F20" s="26" t="s">
        <v>27</v>
      </c>
      <c r="G20" s="27" t="s">
        <v>66</v>
      </c>
      <c r="H20" s="28" t="s">
        <v>33</v>
      </c>
      <c r="I20" s="27" t="s">
        <v>67</v>
      </c>
      <c r="J20" s="28"/>
      <c r="K20" s="16" t="str">
        <f>"210,0"</f>
        <v>210,0</v>
      </c>
      <c r="L20" s="17" t="str">
        <f>"134,0640"</f>
        <v>134,0640</v>
      </c>
      <c r="M20" s="24"/>
    </row>
    <row r="21" spans="1:13">
      <c r="A21" s="34" t="s">
        <v>69</v>
      </c>
      <c r="B21" s="35" t="s">
        <v>70</v>
      </c>
      <c r="C21" s="36" t="s">
        <v>71</v>
      </c>
      <c r="D21" s="37" t="str">
        <f>"0,6406"</f>
        <v>0,6406</v>
      </c>
      <c r="E21" s="38" t="s">
        <v>26</v>
      </c>
      <c r="F21" s="38" t="s">
        <v>72</v>
      </c>
      <c r="G21" s="40" t="s">
        <v>39</v>
      </c>
      <c r="H21" s="40" t="s">
        <v>41</v>
      </c>
      <c r="I21" s="39" t="s">
        <v>73</v>
      </c>
      <c r="J21" s="39"/>
      <c r="K21" s="41" t="str">
        <f>"180,0"</f>
        <v>180,0</v>
      </c>
      <c r="L21" s="42" t="str">
        <f>"115,3080"</f>
        <v>115,3080</v>
      </c>
      <c r="M21" s="34" t="s">
        <v>74</v>
      </c>
    </row>
    <row r="22" spans="1:13">
      <c r="A22" s="34" t="s">
        <v>75</v>
      </c>
      <c r="B22" s="35" t="s">
        <v>70</v>
      </c>
      <c r="C22" s="36" t="s">
        <v>71</v>
      </c>
      <c r="D22" s="37" t="str">
        <f>"0,6406"</f>
        <v>0,6406</v>
      </c>
      <c r="E22" s="38" t="s">
        <v>26</v>
      </c>
      <c r="F22" s="38" t="s">
        <v>72</v>
      </c>
      <c r="G22" s="40" t="s">
        <v>39</v>
      </c>
      <c r="H22" s="40" t="s">
        <v>41</v>
      </c>
      <c r="I22" s="39" t="s">
        <v>73</v>
      </c>
      <c r="J22" s="39"/>
      <c r="K22" s="41" t="str">
        <f>"180,0"</f>
        <v>180,0</v>
      </c>
      <c r="L22" s="42" t="str">
        <f>"115,3080"</f>
        <v>115,3080</v>
      </c>
      <c r="M22" s="34" t="s">
        <v>74</v>
      </c>
    </row>
    <row r="23" spans="1:13">
      <c r="A23" s="34" t="s">
        <v>63</v>
      </c>
      <c r="B23" s="35" t="s">
        <v>76</v>
      </c>
      <c r="C23" s="36" t="s">
        <v>65</v>
      </c>
      <c r="D23" s="37" t="str">
        <f>"0,6384"</f>
        <v>0,6384</v>
      </c>
      <c r="E23" s="38" t="s">
        <v>26</v>
      </c>
      <c r="F23" s="38" t="s">
        <v>27</v>
      </c>
      <c r="G23" s="40" t="s">
        <v>66</v>
      </c>
      <c r="H23" s="39" t="s">
        <v>33</v>
      </c>
      <c r="I23" s="40" t="s">
        <v>67</v>
      </c>
      <c r="J23" s="39"/>
      <c r="K23" s="41" t="str">
        <f>"210,0"</f>
        <v>210,0</v>
      </c>
      <c r="L23" s="42" t="str">
        <f>"134,0640"</f>
        <v>134,0640</v>
      </c>
      <c r="M23" s="34"/>
    </row>
    <row r="24" spans="1:13">
      <c r="A24" s="34" t="s">
        <v>78</v>
      </c>
      <c r="B24" s="35" t="s">
        <v>79</v>
      </c>
      <c r="C24" s="36" t="s">
        <v>80</v>
      </c>
      <c r="D24" s="37" t="str">
        <f>"0,6410"</f>
        <v>0,6410</v>
      </c>
      <c r="E24" s="38" t="s">
        <v>26</v>
      </c>
      <c r="F24" s="38" t="s">
        <v>16</v>
      </c>
      <c r="G24" s="40" t="s">
        <v>81</v>
      </c>
      <c r="H24" s="40" t="s">
        <v>82</v>
      </c>
      <c r="I24" s="40" t="s">
        <v>83</v>
      </c>
      <c r="J24" s="39"/>
      <c r="K24" s="41" t="str">
        <f>"140,0"</f>
        <v>140,0</v>
      </c>
      <c r="L24" s="42" t="str">
        <f>"152,5580"</f>
        <v>152,5580</v>
      </c>
      <c r="M24" s="34"/>
    </row>
    <row r="25" spans="1:13">
      <c r="A25" s="29" t="s">
        <v>84</v>
      </c>
      <c r="B25" s="30" t="s">
        <v>79</v>
      </c>
      <c r="C25" s="19" t="s">
        <v>80</v>
      </c>
      <c r="D25" s="20" t="str">
        <f>"0,6410"</f>
        <v>0,6410</v>
      </c>
      <c r="E25" s="31" t="s">
        <v>26</v>
      </c>
      <c r="F25" s="31" t="s">
        <v>16</v>
      </c>
      <c r="G25" s="33" t="s">
        <v>81</v>
      </c>
      <c r="H25" s="33" t="s">
        <v>82</v>
      </c>
      <c r="I25" s="33" t="s">
        <v>83</v>
      </c>
      <c r="J25" s="32"/>
      <c r="K25" s="22" t="str">
        <f>"140,0"</f>
        <v>140,0</v>
      </c>
      <c r="L25" s="23" t="str">
        <f>"152,5580"</f>
        <v>152,5580</v>
      </c>
      <c r="M25" s="29"/>
    </row>
    <row r="27" spans="1:13" ht="15.6">
      <c r="A27" s="64" t="s">
        <v>85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3">
      <c r="A28" s="24" t="s">
        <v>87</v>
      </c>
      <c r="B28" s="25" t="s">
        <v>88</v>
      </c>
      <c r="C28" s="13" t="s">
        <v>89</v>
      </c>
      <c r="D28" s="14" t="str">
        <f>"0,6093"</f>
        <v>0,6093</v>
      </c>
      <c r="E28" s="26" t="s">
        <v>26</v>
      </c>
      <c r="F28" s="26" t="s">
        <v>16</v>
      </c>
      <c r="G28" s="27" t="s">
        <v>90</v>
      </c>
      <c r="H28" s="28" t="s">
        <v>66</v>
      </c>
      <c r="I28" s="28" t="s">
        <v>66</v>
      </c>
      <c r="J28" s="28"/>
      <c r="K28" s="16" t="str">
        <f>"187,5"</f>
        <v>187,5</v>
      </c>
      <c r="L28" s="17" t="str">
        <f>"114,2438"</f>
        <v>114,2438</v>
      </c>
      <c r="M28" s="24"/>
    </row>
    <row r="29" spans="1:13">
      <c r="A29" s="34" t="s">
        <v>91</v>
      </c>
      <c r="B29" s="35" t="s">
        <v>88</v>
      </c>
      <c r="C29" s="36" t="s">
        <v>89</v>
      </c>
      <c r="D29" s="37" t="str">
        <f>"0,6093"</f>
        <v>0,6093</v>
      </c>
      <c r="E29" s="38" t="s">
        <v>26</v>
      </c>
      <c r="F29" s="38" t="s">
        <v>16</v>
      </c>
      <c r="G29" s="40" t="s">
        <v>90</v>
      </c>
      <c r="H29" s="39" t="s">
        <v>66</v>
      </c>
      <c r="I29" s="39" t="s">
        <v>66</v>
      </c>
      <c r="J29" s="39"/>
      <c r="K29" s="41" t="str">
        <f>"187,5"</f>
        <v>187,5</v>
      </c>
      <c r="L29" s="42" t="str">
        <f>"114,2438"</f>
        <v>114,2438</v>
      </c>
      <c r="M29" s="34"/>
    </row>
    <row r="30" spans="1:13">
      <c r="A30" s="34" t="s">
        <v>93</v>
      </c>
      <c r="B30" s="35" t="s">
        <v>94</v>
      </c>
      <c r="C30" s="36" t="s">
        <v>95</v>
      </c>
      <c r="D30" s="37" t="str">
        <f>"0,6098"</f>
        <v>0,6098</v>
      </c>
      <c r="E30" s="38" t="s">
        <v>26</v>
      </c>
      <c r="F30" s="38" t="s">
        <v>96</v>
      </c>
      <c r="G30" s="40" t="s">
        <v>97</v>
      </c>
      <c r="H30" s="40" t="s">
        <v>98</v>
      </c>
      <c r="I30" s="39" t="s">
        <v>29</v>
      </c>
      <c r="J30" s="39"/>
      <c r="K30" s="41" t="str">
        <f>"172,5"</f>
        <v>172,5</v>
      </c>
      <c r="L30" s="42" t="str">
        <f>"105,1905"</f>
        <v>105,1905</v>
      </c>
      <c r="M30" s="34"/>
    </row>
    <row r="31" spans="1:13">
      <c r="A31" s="34" t="s">
        <v>99</v>
      </c>
      <c r="B31" s="35" t="s">
        <v>100</v>
      </c>
      <c r="C31" s="36" t="s">
        <v>101</v>
      </c>
      <c r="D31" s="37" t="str">
        <f>"0,6166"</f>
        <v>0,6166</v>
      </c>
      <c r="E31" s="38" t="s">
        <v>26</v>
      </c>
      <c r="F31" s="38" t="s">
        <v>102</v>
      </c>
      <c r="G31" s="39" t="s">
        <v>28</v>
      </c>
      <c r="H31" s="39"/>
      <c r="I31" s="39"/>
      <c r="J31" s="39"/>
      <c r="K31" s="41" t="str">
        <f>"0.00"</f>
        <v>0.00</v>
      </c>
      <c r="L31" s="42" t="str">
        <f>"0,0000"</f>
        <v>0,0000</v>
      </c>
      <c r="M31" s="34"/>
    </row>
    <row r="32" spans="1:13">
      <c r="A32" s="34" t="s">
        <v>99</v>
      </c>
      <c r="B32" s="35" t="s">
        <v>100</v>
      </c>
      <c r="C32" s="36" t="s">
        <v>101</v>
      </c>
      <c r="D32" s="37" t="str">
        <f>"0,6166"</f>
        <v>0,6166</v>
      </c>
      <c r="E32" s="38" t="s">
        <v>26</v>
      </c>
      <c r="F32" s="38" t="s">
        <v>102</v>
      </c>
      <c r="G32" s="39" t="s">
        <v>28</v>
      </c>
      <c r="H32" s="39"/>
      <c r="I32" s="39"/>
      <c r="J32" s="39"/>
      <c r="K32" s="41" t="str">
        <f>"0.00"</f>
        <v>0.00</v>
      </c>
      <c r="L32" s="42" t="str">
        <f>"0,0000"</f>
        <v>0,0000</v>
      </c>
      <c r="M32" s="34"/>
    </row>
    <row r="33" spans="1:13">
      <c r="A33" s="29" t="s">
        <v>104</v>
      </c>
      <c r="B33" s="30" t="s">
        <v>105</v>
      </c>
      <c r="C33" s="19" t="s">
        <v>106</v>
      </c>
      <c r="D33" s="20" t="str">
        <f>"0,6260"</f>
        <v>0,6260</v>
      </c>
      <c r="E33" s="31" t="s">
        <v>26</v>
      </c>
      <c r="F33" s="31" t="s">
        <v>107</v>
      </c>
      <c r="G33" s="33" t="s">
        <v>108</v>
      </c>
      <c r="H33" s="32" t="s">
        <v>109</v>
      </c>
      <c r="I33" s="33" t="s">
        <v>109</v>
      </c>
      <c r="J33" s="32"/>
      <c r="K33" s="22" t="str">
        <f>"110,0"</f>
        <v>110,0</v>
      </c>
      <c r="L33" s="23" t="str">
        <f>"77,9495"</f>
        <v>77,9495</v>
      </c>
      <c r="M33" s="29"/>
    </row>
    <row r="35" spans="1:13" ht="15.6">
      <c r="A35" s="64" t="s">
        <v>110</v>
      </c>
      <c r="B35" s="64"/>
      <c r="C35" s="64"/>
      <c r="D35" s="64"/>
      <c r="E35" s="64"/>
      <c r="F35" s="64"/>
      <c r="G35" s="64"/>
      <c r="H35" s="64"/>
      <c r="I35" s="64"/>
      <c r="J35" s="64"/>
    </row>
    <row r="36" spans="1:13">
      <c r="A36" s="24" t="s">
        <v>111</v>
      </c>
      <c r="B36" s="25" t="s">
        <v>112</v>
      </c>
      <c r="C36" s="13" t="s">
        <v>113</v>
      </c>
      <c r="D36" s="14" t="str">
        <f>"0,5885"</f>
        <v>0,5885</v>
      </c>
      <c r="E36" s="26" t="s">
        <v>26</v>
      </c>
      <c r="F36" s="26" t="s">
        <v>27</v>
      </c>
      <c r="G36" s="28"/>
      <c r="H36" s="28"/>
      <c r="I36" s="28"/>
      <c r="J36" s="28"/>
      <c r="K36" s="16" t="str">
        <f>"0.00"</f>
        <v>0.00</v>
      </c>
      <c r="L36" s="17" t="str">
        <f>"0,0000"</f>
        <v>0,0000</v>
      </c>
      <c r="M36" s="24"/>
    </row>
    <row r="37" spans="1:13">
      <c r="A37" s="34" t="s">
        <v>115</v>
      </c>
      <c r="B37" s="35" t="s">
        <v>116</v>
      </c>
      <c r="C37" s="36" t="s">
        <v>117</v>
      </c>
      <c r="D37" s="37" t="str">
        <f>"0,5909"</f>
        <v>0,5909</v>
      </c>
      <c r="E37" s="38" t="s">
        <v>26</v>
      </c>
      <c r="F37" s="38" t="s">
        <v>27</v>
      </c>
      <c r="G37" s="40" t="s">
        <v>33</v>
      </c>
      <c r="H37" s="40" t="s">
        <v>118</v>
      </c>
      <c r="I37" s="39"/>
      <c r="J37" s="39"/>
      <c r="K37" s="41" t="str">
        <f>"212,5"</f>
        <v>212,5</v>
      </c>
      <c r="L37" s="42" t="str">
        <f>"125,5663"</f>
        <v>125,5663</v>
      </c>
      <c r="M37" s="34"/>
    </row>
    <row r="38" spans="1:13">
      <c r="A38" s="34" t="s">
        <v>120</v>
      </c>
      <c r="B38" s="35" t="s">
        <v>121</v>
      </c>
      <c r="C38" s="36" t="s">
        <v>113</v>
      </c>
      <c r="D38" s="37" t="str">
        <f>"0,5885"</f>
        <v>0,5885</v>
      </c>
      <c r="E38" s="38" t="s">
        <v>26</v>
      </c>
      <c r="F38" s="38" t="s">
        <v>122</v>
      </c>
      <c r="G38" s="40" t="s">
        <v>123</v>
      </c>
      <c r="H38" s="40" t="s">
        <v>124</v>
      </c>
      <c r="I38" s="40" t="s">
        <v>118</v>
      </c>
      <c r="J38" s="39"/>
      <c r="K38" s="41" t="str">
        <f>"212,5"</f>
        <v>212,5</v>
      </c>
      <c r="L38" s="42" t="str">
        <f>"125,0563"</f>
        <v>125,0563</v>
      </c>
      <c r="M38" s="34"/>
    </row>
    <row r="39" spans="1:13">
      <c r="A39" s="34" t="s">
        <v>126</v>
      </c>
      <c r="B39" s="35" t="s">
        <v>127</v>
      </c>
      <c r="C39" s="36" t="s">
        <v>128</v>
      </c>
      <c r="D39" s="37" t="str">
        <f>"0,5917"</f>
        <v>0,5917</v>
      </c>
      <c r="E39" s="38" t="s">
        <v>26</v>
      </c>
      <c r="F39" s="38" t="s">
        <v>72</v>
      </c>
      <c r="G39" s="39" t="s">
        <v>129</v>
      </c>
      <c r="H39" s="40" t="s">
        <v>129</v>
      </c>
      <c r="I39" s="39" t="s">
        <v>130</v>
      </c>
      <c r="J39" s="39"/>
      <c r="K39" s="41" t="str">
        <f>"190,0"</f>
        <v>190,0</v>
      </c>
      <c r="L39" s="42" t="str">
        <f>"112,4230"</f>
        <v>112,4230</v>
      </c>
      <c r="M39" s="34"/>
    </row>
    <row r="40" spans="1:13">
      <c r="A40" s="34" t="s">
        <v>131</v>
      </c>
      <c r="B40" s="35" t="s">
        <v>127</v>
      </c>
      <c r="C40" s="36" t="s">
        <v>128</v>
      </c>
      <c r="D40" s="37" t="str">
        <f>"0,5917"</f>
        <v>0,5917</v>
      </c>
      <c r="E40" s="38" t="s">
        <v>26</v>
      </c>
      <c r="F40" s="38" t="s">
        <v>72</v>
      </c>
      <c r="G40" s="39" t="s">
        <v>129</v>
      </c>
      <c r="H40" s="40" t="s">
        <v>129</v>
      </c>
      <c r="I40" s="39" t="s">
        <v>130</v>
      </c>
      <c r="J40" s="39"/>
      <c r="K40" s="41" t="str">
        <f>"190,0"</f>
        <v>190,0</v>
      </c>
      <c r="L40" s="42" t="str">
        <f>"112,4230"</f>
        <v>112,4230</v>
      </c>
      <c r="M40" s="34"/>
    </row>
    <row r="41" spans="1:13">
      <c r="A41" s="34" t="s">
        <v>132</v>
      </c>
      <c r="B41" s="35" t="s">
        <v>133</v>
      </c>
      <c r="C41" s="36" t="s">
        <v>113</v>
      </c>
      <c r="D41" s="37" t="str">
        <f t="shared" ref="D41:D46" si="0">"0,5885"</f>
        <v>0,5885</v>
      </c>
      <c r="E41" s="38" t="s">
        <v>26</v>
      </c>
      <c r="F41" s="38" t="s">
        <v>134</v>
      </c>
      <c r="G41" s="39"/>
      <c r="H41" s="39"/>
      <c r="I41" s="39"/>
      <c r="J41" s="39"/>
      <c r="K41" s="41" t="str">
        <f t="shared" ref="K41:K46" si="1">"0.00"</f>
        <v>0.00</v>
      </c>
      <c r="L41" s="42" t="str">
        <f t="shared" ref="L41:L46" si="2">"0,0000"</f>
        <v>0,0000</v>
      </c>
      <c r="M41" s="34"/>
    </row>
    <row r="42" spans="1:13">
      <c r="A42" s="34" t="s">
        <v>132</v>
      </c>
      <c r="B42" s="35" t="s">
        <v>133</v>
      </c>
      <c r="C42" s="36" t="s">
        <v>113</v>
      </c>
      <c r="D42" s="37" t="str">
        <f t="shared" si="0"/>
        <v>0,5885</v>
      </c>
      <c r="E42" s="38" t="s">
        <v>26</v>
      </c>
      <c r="F42" s="38" t="s">
        <v>134</v>
      </c>
      <c r="G42" s="39"/>
      <c r="H42" s="39"/>
      <c r="I42" s="39"/>
      <c r="J42" s="39"/>
      <c r="K42" s="41" t="str">
        <f t="shared" si="1"/>
        <v>0.00</v>
      </c>
      <c r="L42" s="42" t="str">
        <f t="shared" si="2"/>
        <v>0,0000</v>
      </c>
      <c r="M42" s="34"/>
    </row>
    <row r="43" spans="1:13">
      <c r="A43" s="34" t="s">
        <v>132</v>
      </c>
      <c r="B43" s="35" t="s">
        <v>133</v>
      </c>
      <c r="C43" s="36" t="s">
        <v>113</v>
      </c>
      <c r="D43" s="37" t="str">
        <f t="shared" si="0"/>
        <v>0,5885</v>
      </c>
      <c r="E43" s="38" t="s">
        <v>26</v>
      </c>
      <c r="F43" s="38" t="s">
        <v>134</v>
      </c>
      <c r="G43" s="39"/>
      <c r="H43" s="39"/>
      <c r="I43" s="39"/>
      <c r="J43" s="39"/>
      <c r="K43" s="41" t="str">
        <f t="shared" si="1"/>
        <v>0.00</v>
      </c>
      <c r="L43" s="42" t="str">
        <f t="shared" si="2"/>
        <v>0,0000</v>
      </c>
      <c r="M43" s="34"/>
    </row>
    <row r="44" spans="1:13">
      <c r="A44" s="34" t="s">
        <v>135</v>
      </c>
      <c r="B44" s="35" t="s">
        <v>136</v>
      </c>
      <c r="C44" s="36" t="s">
        <v>113</v>
      </c>
      <c r="D44" s="37" t="str">
        <f t="shared" si="0"/>
        <v>0,5885</v>
      </c>
      <c r="E44" s="38" t="s">
        <v>26</v>
      </c>
      <c r="F44" s="38" t="s">
        <v>27</v>
      </c>
      <c r="G44" s="39"/>
      <c r="H44" s="39"/>
      <c r="I44" s="39"/>
      <c r="J44" s="39"/>
      <c r="K44" s="41" t="str">
        <f t="shared" si="1"/>
        <v>0.00</v>
      </c>
      <c r="L44" s="42" t="str">
        <f t="shared" si="2"/>
        <v>0,0000</v>
      </c>
      <c r="M44" s="34"/>
    </row>
    <row r="45" spans="1:13">
      <c r="A45" s="34" t="s">
        <v>137</v>
      </c>
      <c r="B45" s="35" t="s">
        <v>138</v>
      </c>
      <c r="C45" s="36" t="s">
        <v>113</v>
      </c>
      <c r="D45" s="37" t="str">
        <f t="shared" si="0"/>
        <v>0,5885</v>
      </c>
      <c r="E45" s="38" t="s">
        <v>26</v>
      </c>
      <c r="F45" s="38" t="s">
        <v>16</v>
      </c>
      <c r="G45" s="39"/>
      <c r="H45" s="39"/>
      <c r="I45" s="39"/>
      <c r="J45" s="39"/>
      <c r="K45" s="41" t="str">
        <f t="shared" si="1"/>
        <v>0.00</v>
      </c>
      <c r="L45" s="42" t="str">
        <f t="shared" si="2"/>
        <v>0,0000</v>
      </c>
      <c r="M45" s="34"/>
    </row>
    <row r="46" spans="1:13">
      <c r="A46" s="34" t="s">
        <v>137</v>
      </c>
      <c r="B46" s="35" t="s">
        <v>138</v>
      </c>
      <c r="C46" s="36" t="s">
        <v>113</v>
      </c>
      <c r="D46" s="37" t="str">
        <f t="shared" si="0"/>
        <v>0,5885</v>
      </c>
      <c r="E46" s="38" t="s">
        <v>26</v>
      </c>
      <c r="F46" s="38" t="s">
        <v>16</v>
      </c>
      <c r="G46" s="39"/>
      <c r="H46" s="39"/>
      <c r="I46" s="39"/>
      <c r="J46" s="39"/>
      <c r="K46" s="41" t="str">
        <f t="shared" si="1"/>
        <v>0.00</v>
      </c>
      <c r="L46" s="42" t="str">
        <f t="shared" si="2"/>
        <v>0,0000</v>
      </c>
      <c r="M46" s="34"/>
    </row>
    <row r="47" spans="1:13">
      <c r="A47" s="34" t="s">
        <v>140</v>
      </c>
      <c r="B47" s="35" t="s">
        <v>141</v>
      </c>
      <c r="C47" s="36" t="s">
        <v>142</v>
      </c>
      <c r="D47" s="37" t="str">
        <f>"0,5921"</f>
        <v>0,5921</v>
      </c>
      <c r="E47" s="38" t="s">
        <v>26</v>
      </c>
      <c r="F47" s="38" t="s">
        <v>143</v>
      </c>
      <c r="G47" s="40" t="s">
        <v>39</v>
      </c>
      <c r="H47" s="40" t="s">
        <v>41</v>
      </c>
      <c r="I47" s="40" t="s">
        <v>129</v>
      </c>
      <c r="J47" s="39"/>
      <c r="K47" s="41" t="str">
        <f>"190,0"</f>
        <v>190,0</v>
      </c>
      <c r="L47" s="42" t="str">
        <f>"133,5363"</f>
        <v>133,5363</v>
      </c>
      <c r="M47" s="34"/>
    </row>
    <row r="48" spans="1:13">
      <c r="A48" s="29" t="s">
        <v>144</v>
      </c>
      <c r="B48" s="30" t="s">
        <v>141</v>
      </c>
      <c r="C48" s="19" t="s">
        <v>142</v>
      </c>
      <c r="D48" s="20" t="str">
        <f>"0,5921"</f>
        <v>0,5921</v>
      </c>
      <c r="E48" s="31" t="s">
        <v>26</v>
      </c>
      <c r="F48" s="31" t="s">
        <v>143</v>
      </c>
      <c r="G48" s="33" t="s">
        <v>39</v>
      </c>
      <c r="H48" s="33" t="s">
        <v>41</v>
      </c>
      <c r="I48" s="33" t="s">
        <v>129</v>
      </c>
      <c r="J48" s="32"/>
      <c r="K48" s="22" t="str">
        <f>"190,0"</f>
        <v>190,0</v>
      </c>
      <c r="L48" s="23" t="str">
        <f>"133,5363"</f>
        <v>133,5363</v>
      </c>
      <c r="M48" s="29"/>
    </row>
    <row r="50" spans="1:13" ht="15.6">
      <c r="A50" s="64" t="s">
        <v>145</v>
      </c>
      <c r="B50" s="64"/>
      <c r="C50" s="64"/>
      <c r="D50" s="64"/>
      <c r="E50" s="64"/>
      <c r="F50" s="64"/>
      <c r="G50" s="64"/>
      <c r="H50" s="64"/>
      <c r="I50" s="64"/>
      <c r="J50" s="64"/>
    </row>
    <row r="51" spans="1:13">
      <c r="A51" s="43" t="s">
        <v>146</v>
      </c>
      <c r="B51" s="44" t="s">
        <v>147</v>
      </c>
      <c r="C51" s="45" t="s">
        <v>148</v>
      </c>
      <c r="D51" s="46" t="str">
        <f>"0,5588"</f>
        <v>0,5588</v>
      </c>
      <c r="E51" s="47" t="s">
        <v>26</v>
      </c>
      <c r="F51" s="47" t="s">
        <v>27</v>
      </c>
      <c r="G51" s="48"/>
      <c r="H51" s="48"/>
      <c r="I51" s="48"/>
      <c r="J51" s="48"/>
      <c r="K51" s="49" t="str">
        <f>"0.00"</f>
        <v>0.00</v>
      </c>
      <c r="L51" s="50" t="str">
        <f>"0,0000"</f>
        <v>0,0000</v>
      </c>
      <c r="M51" s="43"/>
    </row>
    <row r="53" spans="1:13" ht="15">
      <c r="E53" s="51" t="s">
        <v>149</v>
      </c>
    </row>
    <row r="54" spans="1:13" ht="15">
      <c r="E54" s="51" t="s">
        <v>150</v>
      </c>
    </row>
    <row r="55" spans="1:13" ht="15">
      <c r="E55" s="51" t="s">
        <v>151</v>
      </c>
    </row>
    <row r="56" spans="1:13">
      <c r="E56" s="8" t="s">
        <v>152</v>
      </c>
    </row>
    <row r="57" spans="1:13">
      <c r="E57" s="8" t="s">
        <v>153</v>
      </c>
    </row>
    <row r="58" spans="1:13">
      <c r="E58" s="8" t="s">
        <v>154</v>
      </c>
    </row>
    <row r="61" spans="1:13" ht="17.399999999999999">
      <c r="A61" s="52" t="s">
        <v>155</v>
      </c>
      <c r="B61" s="53"/>
    </row>
    <row r="62" spans="1:13" ht="15.6">
      <c r="A62" s="54" t="s">
        <v>156</v>
      </c>
      <c r="B62" s="55"/>
    </row>
    <row r="63" spans="1:13" ht="14.4">
      <c r="A63" s="57"/>
      <c r="B63" s="58" t="s">
        <v>157</v>
      </c>
    </row>
    <row r="64" spans="1:13" ht="13.8">
      <c r="A64" s="59" t="s">
        <v>0</v>
      </c>
      <c r="B64" s="60" t="s">
        <v>158</v>
      </c>
      <c r="C64" s="61" t="s">
        <v>159</v>
      </c>
      <c r="D64" s="59" t="s">
        <v>160</v>
      </c>
      <c r="E64" s="62" t="s">
        <v>7</v>
      </c>
    </row>
    <row r="65" spans="1:5">
      <c r="A65" s="56" t="s">
        <v>11</v>
      </c>
      <c r="B65" s="7" t="s">
        <v>161</v>
      </c>
      <c r="C65" s="5" t="s">
        <v>162</v>
      </c>
      <c r="D65" s="9">
        <v>85</v>
      </c>
      <c r="E65" s="63">
        <v>100.516329586506</v>
      </c>
    </row>
    <row r="68" spans="1:5" ht="15.6">
      <c r="A68" s="54" t="s">
        <v>163</v>
      </c>
      <c r="B68" s="55"/>
    </row>
    <row r="69" spans="1:5" ht="14.4">
      <c r="A69" s="57"/>
      <c r="B69" s="58" t="s">
        <v>164</v>
      </c>
    </row>
    <row r="70" spans="1:5" ht="13.8">
      <c r="A70" s="59" t="s">
        <v>0</v>
      </c>
      <c r="B70" s="60" t="s">
        <v>158</v>
      </c>
      <c r="C70" s="61" t="s">
        <v>159</v>
      </c>
      <c r="D70" s="59" t="s">
        <v>160</v>
      </c>
      <c r="E70" s="62" t="s">
        <v>7</v>
      </c>
    </row>
    <row r="71" spans="1:5">
      <c r="A71" s="56" t="s">
        <v>22</v>
      </c>
      <c r="B71" s="7" t="s">
        <v>164</v>
      </c>
      <c r="C71" s="5" t="s">
        <v>165</v>
      </c>
      <c r="D71" s="9">
        <v>117.5</v>
      </c>
      <c r="E71" s="63">
        <v>84.435497075319304</v>
      </c>
    </row>
    <row r="73" spans="1:5" ht="14.4">
      <c r="A73" s="57"/>
      <c r="B73" s="58" t="s">
        <v>166</v>
      </c>
    </row>
    <row r="74" spans="1:5" ht="13.8">
      <c r="A74" s="59" t="s">
        <v>0</v>
      </c>
      <c r="B74" s="60" t="s">
        <v>158</v>
      </c>
      <c r="C74" s="61" t="s">
        <v>159</v>
      </c>
      <c r="D74" s="59" t="s">
        <v>160</v>
      </c>
      <c r="E74" s="62" t="s">
        <v>7</v>
      </c>
    </row>
    <row r="75" spans="1:5">
      <c r="A75" s="56" t="s">
        <v>44</v>
      </c>
      <c r="B75" s="7" t="s">
        <v>166</v>
      </c>
      <c r="C75" s="5" t="s">
        <v>167</v>
      </c>
      <c r="D75" s="9">
        <v>220</v>
      </c>
      <c r="E75" s="63">
        <v>147.597997188568</v>
      </c>
    </row>
    <row r="76" spans="1:5">
      <c r="A76" s="56" t="s">
        <v>62</v>
      </c>
      <c r="B76" s="7" t="s">
        <v>166</v>
      </c>
      <c r="C76" s="5" t="s">
        <v>168</v>
      </c>
      <c r="D76" s="9">
        <v>210</v>
      </c>
      <c r="E76" s="63">
        <v>134.064003825188</v>
      </c>
    </row>
    <row r="77" spans="1:5">
      <c r="A77" s="56" t="s">
        <v>34</v>
      </c>
      <c r="B77" s="7" t="s">
        <v>166</v>
      </c>
      <c r="C77" s="5" t="s">
        <v>165</v>
      </c>
      <c r="D77" s="9">
        <v>180</v>
      </c>
      <c r="E77" s="63">
        <v>128.98800015449501</v>
      </c>
    </row>
    <row r="78" spans="1:5">
      <c r="A78" s="56" t="s">
        <v>114</v>
      </c>
      <c r="B78" s="7" t="s">
        <v>166</v>
      </c>
      <c r="C78" s="5" t="s">
        <v>169</v>
      </c>
      <c r="D78" s="9">
        <v>212.5</v>
      </c>
      <c r="E78" s="63">
        <v>125.566250830889</v>
      </c>
    </row>
    <row r="79" spans="1:5">
      <c r="A79" s="56" t="s">
        <v>119</v>
      </c>
      <c r="B79" s="7" t="s">
        <v>166</v>
      </c>
      <c r="C79" s="5" t="s">
        <v>169</v>
      </c>
      <c r="D79" s="9">
        <v>212.5</v>
      </c>
      <c r="E79" s="63">
        <v>125.056254863739</v>
      </c>
    </row>
    <row r="80" spans="1:5">
      <c r="A80" s="56" t="s">
        <v>68</v>
      </c>
      <c r="B80" s="7" t="s">
        <v>166</v>
      </c>
      <c r="C80" s="5" t="s">
        <v>168</v>
      </c>
      <c r="D80" s="9">
        <v>180</v>
      </c>
      <c r="E80" s="63">
        <v>115.308004617691</v>
      </c>
    </row>
    <row r="81" spans="1:5">
      <c r="A81" s="56" t="s">
        <v>86</v>
      </c>
      <c r="B81" s="7" t="s">
        <v>166</v>
      </c>
      <c r="C81" s="5" t="s">
        <v>170</v>
      </c>
      <c r="D81" s="9">
        <v>187.5</v>
      </c>
      <c r="E81" s="63">
        <v>114.243753254414</v>
      </c>
    </row>
    <row r="82" spans="1:5">
      <c r="A82" s="56" t="s">
        <v>51</v>
      </c>
      <c r="B82" s="7" t="s">
        <v>166</v>
      </c>
      <c r="C82" s="5" t="s">
        <v>167</v>
      </c>
      <c r="D82" s="9">
        <v>170</v>
      </c>
      <c r="E82" s="63">
        <v>114.05299782753001</v>
      </c>
    </row>
    <row r="83" spans="1:5">
      <c r="A83" s="56" t="s">
        <v>125</v>
      </c>
      <c r="B83" s="7" t="s">
        <v>166</v>
      </c>
      <c r="C83" s="5" t="s">
        <v>169</v>
      </c>
      <c r="D83" s="9">
        <v>190</v>
      </c>
      <c r="E83" s="63">
        <v>112.423003315926</v>
      </c>
    </row>
    <row r="84" spans="1:5">
      <c r="A84" s="56" t="s">
        <v>92</v>
      </c>
      <c r="B84" s="7" t="s">
        <v>166</v>
      </c>
      <c r="C84" s="5" t="s">
        <v>170</v>
      </c>
      <c r="D84" s="9">
        <v>172.5</v>
      </c>
      <c r="E84" s="63">
        <v>105.190496742725</v>
      </c>
    </row>
    <row r="86" spans="1:5" ht="14.4">
      <c r="A86" s="57"/>
      <c r="B86" s="58" t="s">
        <v>157</v>
      </c>
    </row>
    <row r="87" spans="1:5" ht="13.8">
      <c r="A87" s="59" t="s">
        <v>0</v>
      </c>
      <c r="B87" s="60" t="s">
        <v>158</v>
      </c>
      <c r="C87" s="61" t="s">
        <v>159</v>
      </c>
      <c r="D87" s="59" t="s">
        <v>160</v>
      </c>
      <c r="E87" s="62" t="s">
        <v>7</v>
      </c>
    </row>
    <row r="88" spans="1:5">
      <c r="A88" s="56" t="s">
        <v>77</v>
      </c>
      <c r="B88" s="7" t="s">
        <v>171</v>
      </c>
      <c r="C88" s="5" t="s">
        <v>168</v>
      </c>
      <c r="D88" s="9">
        <v>140</v>
      </c>
      <c r="E88" s="63">
        <v>152.557993531227</v>
      </c>
    </row>
    <row r="89" spans="1:5">
      <c r="A89" s="56" t="s">
        <v>62</v>
      </c>
      <c r="B89" s="7" t="s">
        <v>172</v>
      </c>
      <c r="C89" s="5" t="s">
        <v>168</v>
      </c>
      <c r="D89" s="9">
        <v>210</v>
      </c>
      <c r="E89" s="63">
        <v>134.064003825188</v>
      </c>
    </row>
    <row r="90" spans="1:5">
      <c r="A90" s="56" t="s">
        <v>139</v>
      </c>
      <c r="B90" s="7" t="s">
        <v>161</v>
      </c>
      <c r="C90" s="5" t="s">
        <v>169</v>
      </c>
      <c r="D90" s="9">
        <v>190</v>
      </c>
      <c r="E90" s="63">
        <v>133.53631846308701</v>
      </c>
    </row>
    <row r="91" spans="1:5">
      <c r="A91" s="56" t="s">
        <v>54</v>
      </c>
      <c r="B91" s="7" t="s">
        <v>161</v>
      </c>
      <c r="C91" s="5" t="s">
        <v>167</v>
      </c>
      <c r="D91" s="9">
        <v>155</v>
      </c>
      <c r="E91" s="63">
        <v>119.94442875683301</v>
      </c>
    </row>
    <row r="92" spans="1:5">
      <c r="A92" s="56" t="s">
        <v>103</v>
      </c>
      <c r="B92" s="7" t="s">
        <v>172</v>
      </c>
      <c r="C92" s="5" t="s">
        <v>170</v>
      </c>
      <c r="D92" s="9">
        <v>110</v>
      </c>
      <c r="E92" s="63">
        <v>77.949518396854401</v>
      </c>
    </row>
  </sheetData>
  <mergeCells count="18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35:J35"/>
    <mergeCell ref="A50:J50"/>
    <mergeCell ref="A5:J5"/>
    <mergeCell ref="A9:J9"/>
    <mergeCell ref="A13:J13"/>
    <mergeCell ref="A19:J19"/>
    <mergeCell ref="A27:J27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Indrė Vasiliauskaitė</cp:lastModifiedBy>
  <cp:lastPrinted>2008-02-22T21:19:54Z</cp:lastPrinted>
  <dcterms:created xsi:type="dcterms:W3CDTF">2002-06-16T13:36:44Z</dcterms:created>
  <dcterms:modified xsi:type="dcterms:W3CDTF">2024-12-01T16:13:16Z</dcterms:modified>
</cp:coreProperties>
</file>