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T Cempas 2024 PROTOKOLAI\I puslapi protokolai\"/>
    </mc:Choice>
  </mc:AlternateContent>
  <xr:revisionPtr revIDLastSave="0" documentId="8_{3D6EAB40-20A0-466A-972A-141BFDBA79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oster" sheetId="5" r:id="rId1"/>
  </sheets>
  <definedNames>
    <definedName name="_xlnm._FilterDatabase" localSheetId="0" hidden="1">Roster!$A$1:$S$3</definedName>
  </definedNames>
  <calcPr calcId="181029" refMode="R1C1"/>
</workbook>
</file>

<file path=xl/calcChain.xml><?xml version="1.0" encoding="utf-8"?>
<calcChain xmlns="http://schemas.openxmlformats.org/spreadsheetml/2006/main">
  <c r="T23" i="5" l="1"/>
  <c r="S23" i="5"/>
  <c r="D23" i="5"/>
  <c r="T22" i="5"/>
  <c r="S22" i="5"/>
  <c r="D22" i="5"/>
  <c r="T19" i="5"/>
  <c r="S19" i="5"/>
  <c r="D19" i="5"/>
  <c r="T16" i="5"/>
  <c r="S16" i="5"/>
  <c r="D16" i="5"/>
  <c r="T13" i="5"/>
  <c r="S13" i="5"/>
  <c r="D13" i="5"/>
  <c r="T12" i="5"/>
  <c r="S12" i="5"/>
  <c r="D12" i="5"/>
  <c r="T9" i="5"/>
  <c r="S9" i="5"/>
  <c r="D9" i="5"/>
  <c r="T6" i="5"/>
  <c r="S6" i="5"/>
  <c r="D6" i="5"/>
</calcChain>
</file>

<file path=xl/sharedStrings.xml><?xml version="1.0" encoding="utf-8"?>
<sst xmlns="http://schemas.openxmlformats.org/spreadsheetml/2006/main" count="145" uniqueCount="105">
  <si>
    <t>Name</t>
  </si>
  <si>
    <t>Team</t>
  </si>
  <si>
    <t>Coach</t>
  </si>
  <si>
    <t>Pts</t>
  </si>
  <si>
    <t>Rec</t>
  </si>
  <si>
    <t>Body
weight</t>
  </si>
  <si>
    <t>Total</t>
  </si>
  <si>
    <t>Age Class
Bith date/Age</t>
  </si>
  <si>
    <t>Wilks</t>
  </si>
  <si>
    <t>Town/Region</t>
  </si>
  <si>
    <t>Squat</t>
  </si>
  <si>
    <t>Benchpress</t>
  </si>
  <si>
    <t>Deadlift</t>
  </si>
  <si>
    <t>Body Weight Category  60</t>
  </si>
  <si>
    <t>1. Elena Silickiene</t>
  </si>
  <si>
    <t>Open (1988-01-23)/36</t>
  </si>
  <si>
    <t>59,80</t>
  </si>
  <si>
    <t>Ironhood power team gym</t>
  </si>
  <si>
    <t>Lentvaris/</t>
  </si>
  <si>
    <t>90,0</t>
  </si>
  <si>
    <t>102,5</t>
  </si>
  <si>
    <t>112,5</t>
  </si>
  <si>
    <t>60,0</t>
  </si>
  <si>
    <t>62,5</t>
  </si>
  <si>
    <t>65,0</t>
  </si>
  <si>
    <t>110,0</t>
  </si>
  <si>
    <t>122,5</t>
  </si>
  <si>
    <t>130,0</t>
  </si>
  <si>
    <t>Denis Sadkovskij</t>
  </si>
  <si>
    <t>Body Weight Category  75</t>
  </si>
  <si>
    <t>1. Viktorija Tamuleviciene</t>
  </si>
  <si>
    <t>Open (1991-10-30)/32</t>
  </si>
  <si>
    <t>71,20</t>
  </si>
  <si>
    <t>Ursa Power</t>
  </si>
  <si>
    <t>Kaunas/</t>
  </si>
  <si>
    <t>105,0</t>
  </si>
  <si>
    <t>117,5</t>
  </si>
  <si>
    <t>45,0</t>
  </si>
  <si>
    <t>47,5</t>
  </si>
  <si>
    <t>50,0</t>
  </si>
  <si>
    <t>Gilbertas Tamulevicius</t>
  </si>
  <si>
    <t>Body Weight Category  82.5</t>
  </si>
  <si>
    <t>1. Ernest Valevic</t>
  </si>
  <si>
    <t>Sub Junior 17-19 (2005-12-06)/18</t>
  </si>
  <si>
    <t>81,10</t>
  </si>
  <si>
    <t>150,0</t>
  </si>
  <si>
    <t>165,0</t>
  </si>
  <si>
    <t>175,0</t>
  </si>
  <si>
    <t>120,0</t>
  </si>
  <si>
    <t>125,0</t>
  </si>
  <si>
    <t>170,0</t>
  </si>
  <si>
    <t>190,0</t>
  </si>
  <si>
    <t>205,0</t>
  </si>
  <si>
    <t>1. Alanas Zuromskis</t>
  </si>
  <si>
    <t>81,50</t>
  </si>
  <si>
    <t>n/a</t>
  </si>
  <si>
    <t>Vilnius/</t>
  </si>
  <si>
    <t>180,0</t>
  </si>
  <si>
    <t>200,0</t>
  </si>
  <si>
    <t>127,5</t>
  </si>
  <si>
    <t>132,5</t>
  </si>
  <si>
    <t>235,0</t>
  </si>
  <si>
    <t>250,0</t>
  </si>
  <si>
    <t>260,0</t>
  </si>
  <si>
    <t>Body Weight Category  90</t>
  </si>
  <si>
    <t>1. Ernestas Simkevicius</t>
  </si>
  <si>
    <t>Open (1988-01-16)/36</t>
  </si>
  <si>
    <t>89,00</t>
  </si>
  <si>
    <t>DK Strength Team</t>
  </si>
  <si>
    <t>230,0</t>
  </si>
  <si>
    <t>246,0</t>
  </si>
  <si>
    <t>157,5</t>
  </si>
  <si>
    <t>240,0</t>
  </si>
  <si>
    <t>Body Weight Category  100</t>
  </si>
  <si>
    <t>1. Denis Sadkovskij</t>
  </si>
  <si>
    <t>Master 40-49 (1980-07-20)/43</t>
  </si>
  <si>
    <t>99,50</t>
  </si>
  <si>
    <t>220,0</t>
  </si>
  <si>
    <t>160,0</t>
  </si>
  <si>
    <t>167,5</t>
  </si>
  <si>
    <t>255,0</t>
  </si>
  <si>
    <t>262,5</t>
  </si>
  <si>
    <t>Body Weight Category  125</t>
  </si>
  <si>
    <t>1. Mantas Maknavicius</t>
  </si>
  <si>
    <t>Sub Junior 17-19 (2007-04-24)/17</t>
  </si>
  <si>
    <t>117,00</t>
  </si>
  <si>
    <t>Alytus/</t>
  </si>
  <si>
    <t>137,5</t>
  </si>
  <si>
    <t>1. Daniel Usik</t>
  </si>
  <si>
    <t>Junior (2002-06-18)/21</t>
  </si>
  <si>
    <t>SefelTeam</t>
  </si>
  <si>
    <t>195,0</t>
  </si>
  <si>
    <t>227,5</t>
  </si>
  <si>
    <t>185,0</t>
  </si>
  <si>
    <t>Vytautas Sefeldas</t>
  </si>
  <si>
    <t>Meet director:</t>
  </si>
  <si>
    <t>Head secretary:</t>
  </si>
  <si>
    <t>Head Referee:</t>
  </si>
  <si>
    <t>Side Referyy Left:</t>
  </si>
  <si>
    <t>Side Referyy Right:</t>
  </si>
  <si>
    <t>Fligth secretary:</t>
  </si>
  <si>
    <t>Deividas Kasulis</t>
  </si>
  <si>
    <t>Indre Vasiliauskaite</t>
  </si>
  <si>
    <t>Vaida Mardosaite</t>
  </si>
  <si>
    <t>WRPF Lithuanian Championship
WRPF Powerlifting with knee wraps
Birstonas/ 27 - 28 April 2024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</si>
</sst>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"/>
  </numFmts>
  <fonts count="7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186"/>
    </font>
    <font>
      <strike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49" fontId="0" fillId="0" borderId="11" xfId="0" applyNumberFormat="1" applyBorder="1" applyAlignment="1">
      <alignment horizontal="left"/>
    </xf>
    <xf numFmtId="49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0" fillId="0" borderId="12" xfId="0" applyBorder="1" applyAlignment="1">
      <alignment horizontal="left"/>
    </xf>
    <xf numFmtId="165" fontId="0" fillId="0" borderId="12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2" xfId="0" applyNumberFormat="1" applyBorder="1" applyAlignment="1">
      <alignment horizontal="left"/>
    </xf>
    <xf numFmtId="164" fontId="0" fillId="0" borderId="12" xfId="0" applyNumberForma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0" fillId="0" borderId="8" xfId="0" applyBorder="1" applyAlignment="1">
      <alignment horizontal="left"/>
    </xf>
    <xf numFmtId="165" fontId="0" fillId="0" borderId="8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left"/>
    </xf>
    <xf numFmtId="164" fontId="0" fillId="0" borderId="8" xfId="0" applyNumberForma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0" fillId="0" borderId="11" xfId="0" applyBorder="1" applyAlignment="1">
      <alignment horizontal="left"/>
    </xf>
    <xf numFmtId="165" fontId="0" fillId="0" borderId="11" xfId="0" applyNumberFormat="1" applyBorder="1" applyAlignment="1">
      <alignment horizontal="center"/>
    </xf>
    <xf numFmtId="164" fontId="0" fillId="0" borderId="11" xfId="0" applyNumberFormat="1" applyBorder="1" applyAlignment="1">
      <alignment horizontal="left"/>
    </xf>
    <xf numFmtId="164" fontId="0" fillId="0" borderId="11" xfId="0" applyNumberForma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30"/>
  <sheetViews>
    <sheetView tabSelected="1" workbookViewId="0">
      <selection activeCell="F59" sqref="A32:F59"/>
    </sheetView>
  </sheetViews>
  <sheetFormatPr defaultColWidth="9.109375" defaultRowHeight="13.2"/>
  <cols>
    <col min="1" max="1" width="24.88671875" style="6" bestFit="1" customWidth="1"/>
    <col min="2" max="2" width="29.33203125" style="7" bestFit="1" customWidth="1"/>
    <col min="3" max="3" width="7.5546875" style="5" bestFit="1" customWidth="1"/>
    <col min="4" max="4" width="6.5546875" style="3" bestFit="1" customWidth="1"/>
    <col min="5" max="5" width="22.44140625" style="8" bestFit="1" customWidth="1"/>
    <col min="6" max="6" width="13.88671875" style="8" bestFit="1" customWidth="1"/>
    <col min="7" max="9" width="5.5546875" style="9" customWidth="1"/>
    <col min="10" max="10" width="4.77734375" style="9" customWidth="1"/>
    <col min="11" max="13" width="5.5546875" style="9" customWidth="1"/>
    <col min="14" max="14" width="4.77734375" style="9" customWidth="1"/>
    <col min="15" max="17" width="5.5546875" style="9" customWidth="1"/>
    <col min="18" max="18" width="4.77734375" style="9" customWidth="1"/>
    <col min="19" max="19" width="5.77734375" style="11" bestFit="1" customWidth="1"/>
    <col min="20" max="20" width="8.5546875" style="2" bestFit="1" customWidth="1"/>
    <col min="21" max="21" width="19.21875" style="6" bestFit="1" customWidth="1"/>
    <col min="22" max="16384" width="9.109375" style="3"/>
  </cols>
  <sheetData>
    <row r="1" spans="1:21" s="2" customFormat="1" ht="28.95" customHeight="1">
      <c r="A1" s="47" t="s">
        <v>104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s="2" customFormat="1" ht="61.95" customHeight="1" thickBo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1:21" s="1" customFormat="1" ht="12.75" customHeight="1">
      <c r="A3" s="54" t="s">
        <v>0</v>
      </c>
      <c r="B3" s="56" t="s">
        <v>7</v>
      </c>
      <c r="C3" s="56" t="s">
        <v>5</v>
      </c>
      <c r="D3" s="45" t="s">
        <v>8</v>
      </c>
      <c r="E3" s="53" t="s">
        <v>1</v>
      </c>
      <c r="F3" s="53" t="s">
        <v>9</v>
      </c>
      <c r="G3" s="53" t="s">
        <v>10</v>
      </c>
      <c r="H3" s="53"/>
      <c r="I3" s="53"/>
      <c r="J3" s="53"/>
      <c r="K3" s="53" t="s">
        <v>11</v>
      </c>
      <c r="L3" s="53"/>
      <c r="M3" s="53"/>
      <c r="N3" s="53"/>
      <c r="O3" s="53" t="s">
        <v>12</v>
      </c>
      <c r="P3" s="53"/>
      <c r="Q3" s="53"/>
      <c r="R3" s="53"/>
      <c r="S3" s="45" t="s">
        <v>6</v>
      </c>
      <c r="T3" s="45" t="s">
        <v>3</v>
      </c>
      <c r="U3" s="58" t="s">
        <v>2</v>
      </c>
    </row>
    <row r="4" spans="1:21" s="1" customFormat="1" ht="23.25" customHeight="1" thickBot="1">
      <c r="A4" s="55"/>
      <c r="B4" s="57"/>
      <c r="C4" s="57"/>
      <c r="D4" s="46"/>
      <c r="E4" s="57"/>
      <c r="F4" s="57"/>
      <c r="G4" s="10">
        <v>1</v>
      </c>
      <c r="H4" s="10">
        <v>2</v>
      </c>
      <c r="I4" s="10">
        <v>3</v>
      </c>
      <c r="J4" s="10" t="s">
        <v>4</v>
      </c>
      <c r="K4" s="10">
        <v>1</v>
      </c>
      <c r="L4" s="10">
        <v>2</v>
      </c>
      <c r="M4" s="10">
        <v>3</v>
      </c>
      <c r="N4" s="10" t="s">
        <v>4</v>
      </c>
      <c r="O4" s="10">
        <v>1</v>
      </c>
      <c r="P4" s="10">
        <v>2</v>
      </c>
      <c r="Q4" s="10">
        <v>3</v>
      </c>
      <c r="R4" s="10" t="s">
        <v>4</v>
      </c>
      <c r="S4" s="46"/>
      <c r="T4" s="46"/>
      <c r="U4" s="59"/>
    </row>
    <row r="5" spans="1:21" s="5" customFormat="1" ht="15.6">
      <c r="A5" s="43" t="s">
        <v>13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11"/>
      <c r="T5" s="2"/>
      <c r="U5" s="4"/>
    </row>
    <row r="6" spans="1:21" s="5" customFormat="1">
      <c r="A6" s="12" t="s">
        <v>14</v>
      </c>
      <c r="B6" s="13" t="s">
        <v>15</v>
      </c>
      <c r="C6" s="13" t="s">
        <v>16</v>
      </c>
      <c r="D6" s="14" t="str">
        <f>"1,1178"</f>
        <v>1,1178</v>
      </c>
      <c r="E6" s="12" t="s">
        <v>17</v>
      </c>
      <c r="F6" s="12" t="s">
        <v>18</v>
      </c>
      <c r="G6" s="13" t="s">
        <v>19</v>
      </c>
      <c r="H6" s="13" t="s">
        <v>20</v>
      </c>
      <c r="I6" s="13" t="s">
        <v>21</v>
      </c>
      <c r="J6" s="15"/>
      <c r="K6" s="13" t="s">
        <v>22</v>
      </c>
      <c r="L6" s="13" t="s">
        <v>23</v>
      </c>
      <c r="M6" s="13" t="s">
        <v>24</v>
      </c>
      <c r="N6" s="15"/>
      <c r="O6" s="13" t="s">
        <v>25</v>
      </c>
      <c r="P6" s="13" t="s">
        <v>26</v>
      </c>
      <c r="Q6" s="13" t="s">
        <v>27</v>
      </c>
      <c r="R6" s="15"/>
      <c r="S6" s="16" t="str">
        <f>"307,5"</f>
        <v>307,5</v>
      </c>
      <c r="T6" s="17" t="str">
        <f>"343,7235"</f>
        <v>343,7235</v>
      </c>
      <c r="U6" s="12" t="s">
        <v>28</v>
      </c>
    </row>
    <row r="7" spans="1:21" s="5" customFormat="1">
      <c r="A7" s="4"/>
      <c r="D7" s="3"/>
      <c r="E7" s="4"/>
      <c r="F7" s="4"/>
      <c r="S7" s="11"/>
      <c r="T7" s="2"/>
      <c r="U7" s="4"/>
    </row>
    <row r="8" spans="1:21" ht="15.6">
      <c r="A8" s="42" t="s">
        <v>29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21">
      <c r="A9" s="18" t="s">
        <v>30</v>
      </c>
      <c r="B9" s="19" t="s">
        <v>31</v>
      </c>
      <c r="C9" s="20" t="s">
        <v>32</v>
      </c>
      <c r="D9" s="21" t="str">
        <f>"0,9834"</f>
        <v>0,9834</v>
      </c>
      <c r="E9" s="22" t="s">
        <v>33</v>
      </c>
      <c r="F9" s="22" t="s">
        <v>34</v>
      </c>
      <c r="G9" s="23" t="s">
        <v>35</v>
      </c>
      <c r="H9" s="23" t="s">
        <v>21</v>
      </c>
      <c r="I9" s="24" t="s">
        <v>36</v>
      </c>
      <c r="J9" s="24"/>
      <c r="K9" s="24" t="s">
        <v>37</v>
      </c>
      <c r="L9" s="23" t="s">
        <v>38</v>
      </c>
      <c r="M9" s="24" t="s">
        <v>39</v>
      </c>
      <c r="N9" s="24"/>
      <c r="O9" s="23" t="s">
        <v>35</v>
      </c>
      <c r="P9" s="23" t="s">
        <v>21</v>
      </c>
      <c r="Q9" s="23" t="s">
        <v>36</v>
      </c>
      <c r="R9" s="24"/>
      <c r="S9" s="25" t="str">
        <f>"277,5"</f>
        <v>277,5</v>
      </c>
      <c r="T9" s="26" t="str">
        <f>"272,8935"</f>
        <v>272,8935</v>
      </c>
      <c r="U9" s="18" t="s">
        <v>40</v>
      </c>
    </row>
    <row r="11" spans="1:21" ht="15.6">
      <c r="A11" s="42" t="s">
        <v>41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spans="1:21">
      <c r="A12" s="18" t="s">
        <v>42</v>
      </c>
      <c r="B12" s="19" t="s">
        <v>43</v>
      </c>
      <c r="C12" s="20" t="s">
        <v>44</v>
      </c>
      <c r="D12" s="21" t="str">
        <f>"0,6769"</f>
        <v>0,6769</v>
      </c>
      <c r="E12" s="22" t="s">
        <v>17</v>
      </c>
      <c r="F12" s="22" t="s">
        <v>18</v>
      </c>
      <c r="G12" s="23" t="s">
        <v>45</v>
      </c>
      <c r="H12" s="23" t="s">
        <v>46</v>
      </c>
      <c r="I12" s="23" t="s">
        <v>47</v>
      </c>
      <c r="J12" s="24"/>
      <c r="K12" s="23" t="s">
        <v>25</v>
      </c>
      <c r="L12" s="23" t="s">
        <v>48</v>
      </c>
      <c r="M12" s="23" t="s">
        <v>49</v>
      </c>
      <c r="N12" s="24"/>
      <c r="O12" s="23" t="s">
        <v>50</v>
      </c>
      <c r="P12" s="23" t="s">
        <v>51</v>
      </c>
      <c r="Q12" s="23" t="s">
        <v>52</v>
      </c>
      <c r="R12" s="24"/>
      <c r="S12" s="25" t="str">
        <f>"505,0"</f>
        <v>505,0</v>
      </c>
      <c r="T12" s="26" t="str">
        <f>"341,8345"</f>
        <v>341,8345</v>
      </c>
      <c r="U12" s="18" t="s">
        <v>28</v>
      </c>
    </row>
    <row r="13" spans="1:21">
      <c r="A13" s="27" t="s">
        <v>53</v>
      </c>
      <c r="B13" s="28"/>
      <c r="C13" s="29" t="s">
        <v>54</v>
      </c>
      <c r="D13" s="30" t="str">
        <f>"0,6749"</f>
        <v>0,6749</v>
      </c>
      <c r="E13" s="31" t="s">
        <v>55</v>
      </c>
      <c r="F13" s="31" t="s">
        <v>56</v>
      </c>
      <c r="G13" s="32" t="s">
        <v>57</v>
      </c>
      <c r="H13" s="32" t="s">
        <v>51</v>
      </c>
      <c r="I13" s="33" t="s">
        <v>58</v>
      </c>
      <c r="J13" s="33"/>
      <c r="K13" s="32" t="s">
        <v>48</v>
      </c>
      <c r="L13" s="32" t="s">
        <v>59</v>
      </c>
      <c r="M13" s="32" t="s">
        <v>60</v>
      </c>
      <c r="N13" s="33"/>
      <c r="O13" s="32" t="s">
        <v>61</v>
      </c>
      <c r="P13" s="32" t="s">
        <v>62</v>
      </c>
      <c r="Q13" s="32" t="s">
        <v>63</v>
      </c>
      <c r="R13" s="33"/>
      <c r="S13" s="34" t="str">
        <f>"582,5"</f>
        <v>582,5</v>
      </c>
      <c r="T13" s="35" t="str">
        <f>"474,5070"</f>
        <v>474,5070</v>
      </c>
      <c r="U13" s="27"/>
    </row>
    <row r="15" spans="1:21" ht="15.6">
      <c r="A15" s="42" t="s">
        <v>64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1">
      <c r="A16" s="18" t="s">
        <v>65</v>
      </c>
      <c r="B16" s="19" t="s">
        <v>66</v>
      </c>
      <c r="C16" s="20" t="s">
        <v>67</v>
      </c>
      <c r="D16" s="21" t="str">
        <f>"0,6421"</f>
        <v>0,6421</v>
      </c>
      <c r="E16" s="22" t="s">
        <v>68</v>
      </c>
      <c r="F16" s="22" t="s">
        <v>34</v>
      </c>
      <c r="G16" s="23" t="s">
        <v>69</v>
      </c>
      <c r="H16" s="23" t="s">
        <v>70</v>
      </c>
      <c r="I16" s="24" t="s">
        <v>62</v>
      </c>
      <c r="J16" s="24"/>
      <c r="K16" s="23" t="s">
        <v>45</v>
      </c>
      <c r="L16" s="23" t="s">
        <v>71</v>
      </c>
      <c r="M16" s="24"/>
      <c r="N16" s="24"/>
      <c r="O16" s="23" t="s">
        <v>72</v>
      </c>
      <c r="P16" s="23" t="s">
        <v>62</v>
      </c>
      <c r="Q16" s="23" t="s">
        <v>63</v>
      </c>
      <c r="R16" s="24"/>
      <c r="S16" s="25" t="str">
        <f>"663,5"</f>
        <v>663,5</v>
      </c>
      <c r="T16" s="26" t="str">
        <f>"426,0333"</f>
        <v>426,0333</v>
      </c>
      <c r="U16" s="18"/>
    </row>
    <row r="18" spans="1:21" ht="15.6">
      <c r="A18" s="42" t="s">
        <v>73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</row>
    <row r="19" spans="1:21">
      <c r="A19" s="36" t="s">
        <v>74</v>
      </c>
      <c r="B19" s="37" t="s">
        <v>75</v>
      </c>
      <c r="C19" s="13" t="s">
        <v>76</v>
      </c>
      <c r="D19" s="14" t="str">
        <f>"0,6098"</f>
        <v>0,6098</v>
      </c>
      <c r="E19" s="38" t="s">
        <v>17</v>
      </c>
      <c r="F19" s="38" t="s">
        <v>18</v>
      </c>
      <c r="G19" s="39" t="s">
        <v>58</v>
      </c>
      <c r="H19" s="39" t="s">
        <v>77</v>
      </c>
      <c r="I19" s="40" t="s">
        <v>69</v>
      </c>
      <c r="J19" s="40"/>
      <c r="K19" s="39" t="s">
        <v>78</v>
      </c>
      <c r="L19" s="39" t="s">
        <v>79</v>
      </c>
      <c r="M19" s="39" t="s">
        <v>50</v>
      </c>
      <c r="N19" s="40"/>
      <c r="O19" s="39" t="s">
        <v>72</v>
      </c>
      <c r="P19" s="39" t="s">
        <v>80</v>
      </c>
      <c r="Q19" s="40" t="s">
        <v>81</v>
      </c>
      <c r="R19" s="40"/>
      <c r="S19" s="16" t="str">
        <f>"645,0"</f>
        <v>645,0</v>
      </c>
      <c r="T19" s="17" t="str">
        <f>"404,3340"</f>
        <v>404,3340</v>
      </c>
      <c r="U19" s="36"/>
    </row>
    <row r="21" spans="1:21" ht="15.6">
      <c r="A21" s="42" t="s">
        <v>82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21">
      <c r="A22" s="18" t="s">
        <v>83</v>
      </c>
      <c r="B22" s="19" t="s">
        <v>84</v>
      </c>
      <c r="C22" s="20" t="s">
        <v>85</v>
      </c>
      <c r="D22" s="21" t="str">
        <f>"0,5785"</f>
        <v>0,5785</v>
      </c>
      <c r="E22" s="22" t="s">
        <v>55</v>
      </c>
      <c r="F22" s="22" t="s">
        <v>86</v>
      </c>
      <c r="G22" s="23" t="s">
        <v>51</v>
      </c>
      <c r="H22" s="23" t="s">
        <v>58</v>
      </c>
      <c r="I22" s="23" t="s">
        <v>52</v>
      </c>
      <c r="J22" s="24"/>
      <c r="K22" s="23" t="s">
        <v>48</v>
      </c>
      <c r="L22" s="23" t="s">
        <v>27</v>
      </c>
      <c r="M22" s="24" t="s">
        <v>87</v>
      </c>
      <c r="N22" s="24"/>
      <c r="O22" s="23" t="s">
        <v>77</v>
      </c>
      <c r="P22" s="23" t="s">
        <v>72</v>
      </c>
      <c r="Q22" s="23" t="s">
        <v>62</v>
      </c>
      <c r="R22" s="24"/>
      <c r="S22" s="25" t="str">
        <f>"585,0"</f>
        <v>585,0</v>
      </c>
      <c r="T22" s="26" t="str">
        <f>"338,4225"</f>
        <v>338,4225</v>
      </c>
      <c r="U22" s="18"/>
    </row>
    <row r="23" spans="1:21">
      <c r="A23" s="27" t="s">
        <v>88</v>
      </c>
      <c r="B23" s="28" t="s">
        <v>89</v>
      </c>
      <c r="C23" s="29" t="s">
        <v>85</v>
      </c>
      <c r="D23" s="30" t="str">
        <f>"0,5785"</f>
        <v>0,5785</v>
      </c>
      <c r="E23" s="31" t="s">
        <v>90</v>
      </c>
      <c r="F23" s="31" t="s">
        <v>56</v>
      </c>
      <c r="G23" s="32" t="s">
        <v>91</v>
      </c>
      <c r="H23" s="32" t="s">
        <v>77</v>
      </c>
      <c r="I23" s="33" t="s">
        <v>92</v>
      </c>
      <c r="J23" s="33"/>
      <c r="K23" s="32" t="s">
        <v>35</v>
      </c>
      <c r="L23" s="32" t="s">
        <v>48</v>
      </c>
      <c r="M23" s="32" t="s">
        <v>27</v>
      </c>
      <c r="N23" s="33"/>
      <c r="O23" s="33" t="s">
        <v>46</v>
      </c>
      <c r="P23" s="32" t="s">
        <v>46</v>
      </c>
      <c r="Q23" s="32" t="s">
        <v>93</v>
      </c>
      <c r="R23" s="33"/>
      <c r="S23" s="34" t="str">
        <f>"535,0"</f>
        <v>535,0</v>
      </c>
      <c r="T23" s="35" t="str">
        <f>"309,4975"</f>
        <v>309,4975</v>
      </c>
      <c r="U23" s="27" t="s">
        <v>94</v>
      </c>
    </row>
    <row r="25" spans="1:21" ht="15">
      <c r="E25" s="41" t="s">
        <v>95</v>
      </c>
      <c r="F25" s="8" t="s">
        <v>101</v>
      </c>
    </row>
    <row r="26" spans="1:21" ht="15">
      <c r="E26" s="41" t="s">
        <v>96</v>
      </c>
      <c r="F26" s="8" t="s">
        <v>102</v>
      </c>
    </row>
    <row r="27" spans="1:21" ht="15">
      <c r="E27" s="41" t="s">
        <v>97</v>
      </c>
      <c r="F27" s="8" t="s">
        <v>103</v>
      </c>
    </row>
    <row r="28" spans="1:21">
      <c r="E28" s="8" t="s">
        <v>98</v>
      </c>
    </row>
    <row r="29" spans="1:21">
      <c r="E29" s="8" t="s">
        <v>99</v>
      </c>
    </row>
    <row r="30" spans="1:21">
      <c r="E30" s="8" t="s">
        <v>100</v>
      </c>
    </row>
  </sheetData>
  <mergeCells count="19"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  <mergeCell ref="A21:R21"/>
    <mergeCell ref="A5:R5"/>
    <mergeCell ref="A8:R8"/>
    <mergeCell ref="A11:R11"/>
    <mergeCell ref="A15:R15"/>
    <mergeCell ref="A18:R18"/>
  </mergeCells>
  <phoneticPr fontId="0" type="noConversion"/>
  <pageMargins left="0.19685039370078741" right="0.47244094488188981" top="0.43307086614173229" bottom="0.47244094488188981" header="0.51181102362204722" footer="0.51181102362204722"/>
  <pageSetup scale="65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User</cp:lastModifiedBy>
  <cp:lastPrinted>2008-02-22T21:19:54Z</cp:lastPrinted>
  <dcterms:created xsi:type="dcterms:W3CDTF">2002-06-16T13:36:44Z</dcterms:created>
  <dcterms:modified xsi:type="dcterms:W3CDTF">2024-05-05T15:09:39Z</dcterms:modified>
</cp:coreProperties>
</file>